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sigesin-my.sharepoint.com/personal/asistente_administrativo_conareme_org_pe/Documents/SUBCOMITES Y COMISIONES/SUBCOMITÉ DE CALIDAD/2022/Sesión N°02 - 15.02.22/"/>
    </mc:Choice>
  </mc:AlternateContent>
  <xr:revisionPtr revIDLastSave="180" documentId="13_ncr:1_{AA34CB81-BA8C-4AB8-8824-1A1755C40E51}" xr6:coauthVersionLast="47" xr6:coauthVersionMax="47" xr10:uidLastSave="{5A761B9F-E9CB-4247-87A3-43E1FC1A65FC}"/>
  <bookViews>
    <workbookView xWindow="-120" yWindow="-120" windowWidth="29040" windowHeight="15720" xr2:uid="{00000000-000D-0000-FFFF-FFFF00000000}"/>
  </bookViews>
  <sheets>
    <sheet name="Instrumento II y III" sheetId="1" r:id="rId1"/>
  </sheets>
  <definedNames>
    <definedName name="_xlnm.Print_Area" localSheetId="0">'Instrumento II y III'!$A$1:$M$81</definedName>
    <definedName name="_xlnm.Print_Titles" localSheetId="0">'Instrumento II y III'!$38:$38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1" l="1"/>
  <c r="F60" i="1"/>
  <c r="F45" i="1"/>
  <c r="L48" i="1"/>
  <c r="L49" i="1"/>
  <c r="L50" i="1"/>
  <c r="L47" i="1"/>
  <c r="K48" i="1"/>
  <c r="K49" i="1"/>
  <c r="K50" i="1"/>
  <c r="K47" i="1"/>
  <c r="H56" i="1"/>
  <c r="H55" i="1"/>
  <c r="H54" i="1"/>
  <c r="H53" i="1"/>
  <c r="H52" i="1"/>
  <c r="H51" i="1"/>
  <c r="F75" i="1"/>
  <c r="F51" i="1"/>
  <c r="F44" i="1"/>
  <c r="D78" i="1" l="1"/>
  <c r="F77" i="1"/>
  <c r="F76" i="1"/>
  <c r="F74" i="1"/>
  <c r="D73" i="1"/>
  <c r="F72" i="1"/>
  <c r="F71" i="1"/>
  <c r="F70" i="1"/>
  <c r="F69" i="1"/>
  <c r="F68" i="1"/>
  <c r="F67" i="1"/>
  <c r="F66" i="1"/>
  <c r="F65" i="1"/>
  <c r="F64" i="1"/>
  <c r="F63" i="1"/>
  <c r="F62" i="1"/>
  <c r="F61" i="1"/>
  <c r="D60" i="1"/>
  <c r="F59" i="1"/>
  <c r="F58" i="1"/>
  <c r="F57" i="1"/>
  <c r="F56" i="1"/>
  <c r="F55" i="1"/>
  <c r="F54" i="1"/>
  <c r="F53" i="1"/>
  <c r="F52" i="1"/>
  <c r="F50" i="1"/>
  <c r="F49" i="1"/>
  <c r="F48" i="1"/>
  <c r="F47" i="1"/>
  <c r="F46" i="1"/>
  <c r="D45" i="1"/>
  <c r="F43" i="1"/>
  <c r="F42" i="1"/>
  <c r="F41" i="1"/>
  <c r="F40" i="1"/>
  <c r="H50" i="1" s="1"/>
  <c r="F39" i="1"/>
  <c r="F78" i="1" l="1"/>
  <c r="D81" i="1" s="1"/>
  <c r="F79" i="1"/>
  <c r="H57" i="1"/>
  <c r="D79" i="1"/>
</calcChain>
</file>

<file path=xl/sharedStrings.xml><?xml version="1.0" encoding="utf-8"?>
<sst xmlns="http://schemas.openxmlformats.org/spreadsheetml/2006/main" count="83" uniqueCount="80">
  <si>
    <t>DIMENSIONES</t>
  </si>
  <si>
    <t>CÓDIGO</t>
  </si>
  <si>
    <t>VALOR PONDERADO</t>
  </si>
  <si>
    <t>I.- SEGURIDAD Y HUMANIZACIÓN DE LA ATENCIÓN</t>
  </si>
  <si>
    <t>El personal de salud recibe sensibilización, capacitación periódica sobre atención segura y humana.</t>
  </si>
  <si>
    <t>II.- EDUCACIÓN MÉDICA E INVESTIGACIÓN</t>
  </si>
  <si>
    <t>IV.- ORGANIZACIÓN DE LA ATENCIÓN DE SALUD</t>
  </si>
  <si>
    <t>TOTAL</t>
  </si>
  <si>
    <t>ACREDITACIÓN DE INSTITUCIÓN PRESTADORA DE SALUD COMO SEDE DOCENTE</t>
  </si>
  <si>
    <t>Nombre de la Institución Prestadora de Salud IPRES:</t>
  </si>
  <si>
    <t>Código RENAES:</t>
  </si>
  <si>
    <t>Ubicación:</t>
  </si>
  <si>
    <t>Dirección:</t>
  </si>
  <si>
    <t>Teléfono:</t>
  </si>
  <si>
    <t>Nombres y Apellidos del Director General:</t>
  </si>
  <si>
    <t>Nombres y Apellidos del Responsable de la Oficina de Apoyo a la Docencia e Investigación:</t>
  </si>
  <si>
    <t>Nombres y Apellidos de los integrantes del Equipo Evaluador:</t>
  </si>
  <si>
    <t>N° de Expediente:</t>
  </si>
  <si>
    <t>PUNTAJE OBTENIDO</t>
  </si>
  <si>
    <t>INGRESAR VALOR (0,1,2)</t>
  </si>
  <si>
    <t>La Institución Solicitante cuenta con un sistema de monitoreo de satisfacción del usuario externo e interno.</t>
  </si>
  <si>
    <t>La Institución Solicitante cuenta con procesos definidos en caso de reclamos y quejas de los usuarios.</t>
  </si>
  <si>
    <t>La Institución Solicitante cuenta con un plan de capacitación anual.</t>
  </si>
  <si>
    <t>La Institución Solicitante cuenta  con ambientes y equipos tecnológicos adecuados para la enseñanza y aprendizaje.</t>
  </si>
  <si>
    <t>La Institución Solicitante cuenta con líneas de investigación y trabajos de investigación y tiene publicaciones en revistas indexadas.</t>
  </si>
  <si>
    <t>La Institución Solicitante cuenta con personal médico especialista con capacitación en docencia.</t>
  </si>
  <si>
    <t>La Institución Solicitante cuenta con servicios de consulta externa debidamente organizados e implementados (equipamiento, tecnología e infraestructura) según categoría.</t>
  </si>
  <si>
    <t>La Institución Solicitante cuenta con servicios de Hospitalización organizados e implementados, según categoría.</t>
  </si>
  <si>
    <t>La Institución Solicitante cuenta con servicios de Centro Quirúrgico, organizados e implementados, según categoría.</t>
  </si>
  <si>
    <t>La Institución Solicitante cuenta con servicios de Emergencia, organizados e implementados, según categoría.</t>
  </si>
  <si>
    <t>La Institución Solicitante cuenta con servicios de apoyo al diagnóstico, organizados e implementados, según categoría.</t>
  </si>
  <si>
    <t>La Institución Solicitante cuenta con unidades administrativas para la docencia, según categoría.</t>
  </si>
  <si>
    <t>III. ORGANIZACIÓN DE LA INSTITUCIÓN SOLICITANTE</t>
  </si>
  <si>
    <t>La Institución Solicitante cuenta con sistema de verificación de registro de asistencia adecuado para los médicos residentes</t>
  </si>
  <si>
    <t>La Institución Solicitante ejecuta actividades de docencia e investigación, las cuales están incorporadas en los documentos de gestión según categoría</t>
  </si>
  <si>
    <t>La Institución Solicitante cuenta con un sistema de referencia y contrarreferencia de pacientes.</t>
  </si>
  <si>
    <t>PUNTAJE TOTAL</t>
  </si>
  <si>
    <t>RESULTADO DE LA EVALUACIÓN</t>
  </si>
  <si>
    <t>ESTANDAR</t>
  </si>
  <si>
    <t>La Institución Solicitante, cuenta con estadísticas de las prestaciones realizadas.</t>
  </si>
  <si>
    <t>La Institución Solicitante cuenta con infraestructura mínima para la formación del Médico Residente (ambientes de descanso, estudio, alimentación).</t>
  </si>
  <si>
    <t>PUNTAJE &gt; 80%</t>
  </si>
  <si>
    <t>PUNTAJE &gt; 60%</t>
  </si>
  <si>
    <t>Criterios para determinar si una institución prestadora de servicios de salud del primer nivel de atención acredita como sede docente y el periodo de acreditación de corresponder</t>
  </si>
  <si>
    <t>No acredita</t>
  </si>
  <si>
    <t>Si al menos una dimensión obtiene un puntaje &lt; 60%</t>
  </si>
  <si>
    <t>Acredita 2 años</t>
  </si>
  <si>
    <t>Si al menos todas las dimensiones logran un puntaje &gt;= 60%</t>
  </si>
  <si>
    <t>Acredita 5 años</t>
  </si>
  <si>
    <t>Todas las dimensiones &gt;= 80% (*)</t>
  </si>
  <si>
    <t>(*)</t>
  </si>
  <si>
    <t>(**)</t>
  </si>
  <si>
    <t>En el caso de no cumplir con un factor crítico, entonces la acreditación será por 2 años</t>
  </si>
  <si>
    <t>En el caso de no cumplir con más de un factor crítico, entonces no acredita</t>
  </si>
  <si>
    <t>Dimensión</t>
  </si>
  <si>
    <t>Puntaje Máximo (PM)</t>
  </si>
  <si>
    <t>80% PM</t>
  </si>
  <si>
    <t>60% PM</t>
  </si>
  <si>
    <t>Seguridad y humanización de la atención</t>
  </si>
  <si>
    <t>Educación médica e investigación</t>
  </si>
  <si>
    <t>Organización de la INSTITUCIÓN SOLICITANTE</t>
  </si>
  <si>
    <t>Organización de la atención de salud</t>
  </si>
  <si>
    <t>La Institución solicitante, desarrolla un programa de actividades intramurales y/o extramurales de atención de salud con participación de médicos residentes</t>
  </si>
  <si>
    <t>La Institución Solicitante, incorpora en su plan de gestión de la calidad, estrategias para promover la atención segura y humana al usuario.</t>
  </si>
  <si>
    <t>La Institución Solicitante, cuenta con normas para la vigilancia, prevención y control de infecciones asociadas a la atención de salud (infecciones nosocomiales).</t>
  </si>
  <si>
    <t>La Institución Solicitante, ha implementado el Consentimiento Informado para la atención de Salud y para la docencia.</t>
  </si>
  <si>
    <t>La Institución Solicitante, cuenta con un Programa de Inducción para el Médico Residente. (Solo si ya es sede docente)</t>
  </si>
  <si>
    <t>La Institución Solicitante cuenta con un representante de los Médicos Residentes acreditado por la Asociación Nacional de Médicos Residentes (ANMRP), según reglamento de la Ley del SINAREME. (solo si ya es sede docente)</t>
  </si>
  <si>
    <t>La Institución Solicitante cuenta con convenios con las instituciones formadoras (sedes docentes acreditadas) y planes de trabajo e inicio de gestión (para sedes docentes nuevas)</t>
  </si>
  <si>
    <t>La Institución Solicitante provee de insumos necesarios de bioseguridad a los médicos residentes.</t>
  </si>
  <si>
    <t>La Institución Solicitante realiza educación médica de pregrado de acuerdo al nivel de atención (no evaluable).</t>
  </si>
  <si>
    <t>La Institución Solicitante cuenta con el Plan de las rotaciones de los médicos residentes en coordinación con la Universidad  (para sedes docentes acreditadas).</t>
  </si>
  <si>
    <t>La Institución Solicitante cuenta y cumple regularmente con la programación de actividades académicas en coordinación con la universidad (para sedes docentes acreditadas).</t>
  </si>
  <si>
    <t>La Institución Solicitante, cuenta con coordinador por institución formadora para el Residentado Médico (para sedes docentes acreditadas).</t>
  </si>
  <si>
    <t>La Institución Solicitante cuenta con profesionales de salud especializados mínimos de acuerdo con su categoría y cumple funciones de docencia</t>
  </si>
  <si>
    <t>La Institución Solicitante cumple con las remuneraciones al médico residente de manera oportuna (para sedes acreditadas)</t>
  </si>
  <si>
    <t>La Institución Solicitante cumple con pago de guardias al residente de manera oportuna.</t>
  </si>
  <si>
    <t xml:space="preserve">La Institución Solicitante, elabora y ejecuta el plan anual de calidad. </t>
  </si>
  <si>
    <t>El comité de sede docente se reúne regularmente y suscribe actas (para sedes docentes acreditadas).</t>
  </si>
  <si>
    <t>La Institución Solicitante cuenta con un responsable del área de capacitación, docencia e investigación, que articula el trabajo de la universidad con la Institución solicitante,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</si>
</sst>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color rgb="FF000000"/>
      <name val="Arial"/>
      <family val="2"/>
    </font>
    <font>
      <sz val="9"/>
      <color theme="1"/>
      <name val="Arial"/>
      <family val="2"/>
    </font>
    <font>
      <b/>
      <sz val="9"/>
      <color theme="1"/>
      <name val="Arial"/>
      <family val="2"/>
    </font>
    <font>
      <sz val="11"/>
      <color theme="1"/>
      <name val="Arial Narrow"/>
      <family val="2"/>
    </font>
    <font>
      <b/>
      <sz val="6"/>
      <color theme="0"/>
      <name val="Arial Narrow"/>
      <family val="2"/>
    </font>
    <font>
      <sz val="6"/>
      <color theme="1"/>
      <name val="Arial Narrow"/>
      <family val="2"/>
    </font>
    <font>
      <b/>
      <sz val="6"/>
      <color theme="1"/>
      <name val="Arial Narrow"/>
      <family val="2"/>
    </font>
    <font>
      <b/>
      <sz val="9"/>
      <color theme="1"/>
      <name val="Arial Narrow"/>
      <family val="2"/>
    </font>
    <font>
      <sz val="9"/>
      <color theme="1"/>
      <name val="Arial Narrow"/>
      <family val="2"/>
    </font>
  </fonts>
  <fills count="11">
    <fill>
      <patternFill patternType="none"/>
    </fill>
    <fill>
      <patternFill patternType="gray125"/>
    </fill>
    <fill>
      <patternFill patternType="solid">
        <fgColor rgb="FFC6E0B4"/>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00FFFF"/>
        <bgColor indexed="64"/>
      </patternFill>
    </fill>
    <fill>
      <patternFill patternType="solid">
        <fgColor theme="8" tint="-0.249977111117893"/>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style="medium">
        <color rgb="FF000000"/>
      </top>
      <bottom/>
      <diagonal/>
    </border>
    <border>
      <left/>
      <right style="medium">
        <color indexed="64"/>
      </right>
      <top/>
      <bottom style="medium">
        <color rgb="FF000000"/>
      </bottom>
      <diagonal/>
    </border>
    <border>
      <left style="medium">
        <color indexed="64"/>
      </left>
      <right style="medium">
        <color rgb="FF000000"/>
      </right>
      <top/>
      <bottom/>
      <diagonal/>
    </border>
    <border>
      <left style="medium">
        <color indexed="64"/>
      </left>
      <right/>
      <top style="medium">
        <color rgb="FF000000"/>
      </top>
      <bottom style="medium">
        <color rgb="FF000000"/>
      </bottom>
      <diagonal/>
    </border>
    <border>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s>
  <cellStyleXfs count="1">
    <xf numFmtId="0" fontId="0" fillId="0" borderId="0"/>
  </cellStyleXfs>
  <cellXfs count="124">
    <xf numFmtId="0" fontId="0" fillId="0" borderId="0" xfId="0"/>
    <xf numFmtId="0" fontId="0" fillId="0" borderId="0" xfId="0" applyProtection="1">
      <protection locked="0"/>
    </xf>
    <xf numFmtId="0" fontId="2" fillId="0" borderId="0" xfId="0" applyFont="1" applyAlignment="1" applyProtection="1">
      <alignment vertical="center"/>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protection locked="0"/>
    </xf>
    <xf numFmtId="0" fontId="0" fillId="0" borderId="0" xfId="0" applyAlignment="1" applyProtection="1">
      <alignment horizontal="center"/>
      <protection locked="0"/>
    </xf>
    <xf numFmtId="2" fontId="0" fillId="0" borderId="0" xfId="0" applyNumberFormat="1" applyProtection="1">
      <protection locked="0"/>
    </xf>
    <xf numFmtId="0" fontId="0" fillId="0" borderId="11" xfId="0" applyBorder="1" applyProtection="1">
      <protection locked="0"/>
    </xf>
    <xf numFmtId="0" fontId="3" fillId="0" borderId="1"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xf>
    <xf numFmtId="0" fontId="3" fillId="9" borderId="0" xfId="0" applyFont="1" applyFill="1" applyAlignment="1">
      <alignment horizontal="center" vertical="center"/>
    </xf>
    <xf numFmtId="0" fontId="3" fillId="9" borderId="0" xfId="0" applyFont="1" applyFill="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horizontal="center" vertical="center"/>
    </xf>
    <xf numFmtId="2" fontId="0" fillId="0" borderId="11" xfId="0" applyNumberFormat="1" applyBorder="1" applyProtection="1">
      <protection locked="0"/>
    </xf>
    <xf numFmtId="0" fontId="6" fillId="10" borderId="1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protection locked="0"/>
    </xf>
    <xf numFmtId="0" fontId="6" fillId="10" borderId="17" xfId="0" applyFont="1" applyFill="1" applyBorder="1" applyAlignment="1" applyProtection="1">
      <alignment horizontal="center" vertical="center" wrapText="1"/>
      <protection locked="0"/>
    </xf>
    <xf numFmtId="0" fontId="6" fillId="10" borderId="18" xfId="0" applyFont="1" applyFill="1" applyBorder="1" applyAlignment="1" applyProtection="1">
      <alignment horizontal="center" vertical="center" wrapText="1"/>
      <protection locked="0"/>
    </xf>
    <xf numFmtId="0" fontId="6" fillId="10" borderId="7" xfId="0"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vertical="center" wrapText="1"/>
      <protection locked="0"/>
    </xf>
    <xf numFmtId="0" fontId="7" fillId="0" borderId="5" xfId="0" applyFont="1" applyBorder="1" applyAlignment="1">
      <alignment horizontal="center" vertical="center"/>
    </xf>
    <xf numFmtId="0" fontId="7" fillId="5" borderId="5" xfId="0" applyFont="1" applyFill="1" applyBorder="1" applyAlignment="1" applyProtection="1">
      <alignment horizontal="center" vertical="center"/>
      <protection locked="0"/>
    </xf>
    <xf numFmtId="0" fontId="7" fillId="6" borderId="20" xfId="0" applyFont="1" applyFill="1" applyBorder="1" applyAlignment="1">
      <alignment horizontal="center" vertical="center"/>
    </xf>
    <xf numFmtId="0" fontId="7" fillId="2" borderId="5" xfId="0" applyFont="1" applyFill="1" applyBorder="1" applyAlignment="1" applyProtection="1">
      <alignment vertical="center" wrapText="1"/>
      <protection locked="0"/>
    </xf>
    <xf numFmtId="0" fontId="8" fillId="0" borderId="5" xfId="0" applyFont="1" applyBorder="1" applyAlignment="1">
      <alignment horizontal="center" vertical="center"/>
    </xf>
    <xf numFmtId="1" fontId="8" fillId="0" borderId="20" xfId="0" applyNumberFormat="1" applyFont="1" applyBorder="1" applyAlignment="1">
      <alignment horizontal="center" vertical="center"/>
    </xf>
    <xf numFmtId="0" fontId="7" fillId="7" borderId="5" xfId="0" applyFont="1" applyFill="1" applyBorder="1" applyAlignment="1" applyProtection="1">
      <alignment horizontal="center" vertical="center"/>
      <protection locked="0"/>
    </xf>
    <xf numFmtId="0" fontId="7" fillId="0" borderId="10" xfId="0" applyFont="1" applyBorder="1" applyAlignment="1" applyProtection="1">
      <alignment vertical="center" wrapText="1"/>
      <protection locked="0"/>
    </xf>
    <xf numFmtId="0" fontId="7" fillId="7" borderId="0" xfId="0" applyFont="1" applyFill="1" applyBorder="1" applyAlignment="1" applyProtection="1">
      <alignment horizontal="center" vertical="center"/>
      <protection locked="0"/>
    </xf>
    <xf numFmtId="0" fontId="7" fillId="0" borderId="6" xfId="0" applyFont="1" applyBorder="1" applyAlignment="1" applyProtection="1">
      <alignment vertical="center" wrapText="1"/>
      <protection locked="0"/>
    </xf>
    <xf numFmtId="0" fontId="7" fillId="8" borderId="5" xfId="0" applyFont="1" applyFill="1" applyBorder="1" applyAlignment="1" applyProtection="1">
      <alignment vertical="center" wrapText="1"/>
      <protection locked="0"/>
    </xf>
    <xf numFmtId="2" fontId="7" fillId="6" borderId="20" xfId="0" applyNumberFormat="1" applyFont="1" applyFill="1" applyBorder="1" applyAlignment="1">
      <alignment horizontal="center" vertical="center"/>
    </xf>
    <xf numFmtId="0" fontId="7" fillId="6" borderId="23" xfId="0" applyFont="1" applyFill="1" applyBorder="1" applyAlignment="1">
      <alignment horizontal="center" vertical="center"/>
    </xf>
    <xf numFmtId="0" fontId="7" fillId="7" borderId="6" xfId="0" applyFont="1" applyFill="1" applyBorder="1" applyAlignment="1" applyProtection="1">
      <alignment vertical="center" wrapText="1"/>
      <protection locked="0"/>
    </xf>
    <xf numFmtId="0" fontId="7" fillId="5" borderId="13" xfId="0" applyFont="1" applyFill="1" applyBorder="1" applyAlignment="1" applyProtection="1">
      <alignment horizontal="center" vertical="center"/>
      <protection locked="0"/>
    </xf>
    <xf numFmtId="0" fontId="7" fillId="6" borderId="6" xfId="0" applyFont="1" applyFill="1" applyBorder="1" applyAlignment="1">
      <alignment horizontal="center" vertical="center"/>
    </xf>
    <xf numFmtId="0" fontId="7" fillId="7" borderId="6" xfId="0" applyFont="1" applyFill="1" applyBorder="1" applyAlignment="1" applyProtection="1">
      <alignment horizontal="center" vertical="center" wrapText="1"/>
      <protection locked="0"/>
    </xf>
    <xf numFmtId="0" fontId="7" fillId="7" borderId="6" xfId="0" applyFont="1" applyFill="1" applyBorder="1" applyAlignment="1" applyProtection="1">
      <alignment horizontal="center" vertical="center"/>
      <protection locked="0"/>
    </xf>
    <xf numFmtId="0" fontId="7" fillId="8" borderId="14" xfId="0" applyFont="1" applyFill="1" applyBorder="1" applyAlignment="1" applyProtection="1">
      <alignment vertical="center" wrapText="1"/>
      <protection locked="0"/>
    </xf>
    <xf numFmtId="0" fontId="7" fillId="0" borderId="10" xfId="0" applyFont="1" applyBorder="1" applyAlignment="1">
      <alignment horizontal="center" vertical="center"/>
    </xf>
    <xf numFmtId="0" fontId="7" fillId="5" borderId="0" xfId="0" applyFont="1" applyFill="1" applyBorder="1" applyAlignment="1" applyProtection="1">
      <alignment horizontal="center" vertical="center"/>
      <protection locked="0"/>
    </xf>
    <xf numFmtId="0" fontId="7" fillId="7" borderId="14" xfId="0" applyFont="1" applyFill="1" applyBorder="1" applyAlignment="1" applyProtection="1">
      <alignment horizontal="center" vertical="center" wrapText="1"/>
      <protection locked="0"/>
    </xf>
    <xf numFmtId="0" fontId="7" fillId="7" borderId="14" xfId="0" applyFont="1" applyFill="1" applyBorder="1" applyAlignment="1" applyProtection="1">
      <alignment vertical="center" wrapText="1"/>
      <protection locked="0"/>
    </xf>
    <xf numFmtId="0" fontId="7" fillId="0" borderId="8" xfId="0" applyFont="1" applyBorder="1" applyAlignment="1">
      <alignment horizontal="center" vertical="center"/>
    </xf>
    <xf numFmtId="0" fontId="7" fillId="5" borderId="6"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7" fillId="0" borderId="14" xfId="0" applyFont="1" applyBorder="1" applyAlignment="1" applyProtection="1">
      <alignment vertical="center"/>
      <protection locked="0"/>
    </xf>
    <xf numFmtId="1" fontId="8" fillId="0" borderId="23" xfId="0" applyNumberFormat="1" applyFont="1" applyBorder="1" applyAlignment="1">
      <alignment horizontal="center" vertical="center"/>
    </xf>
    <xf numFmtId="0" fontId="7" fillId="7" borderId="31" xfId="0" applyFont="1" applyFill="1" applyBorder="1" applyAlignment="1" applyProtection="1">
      <alignment horizontal="center" vertical="center"/>
      <protection locked="0"/>
    </xf>
    <xf numFmtId="0" fontId="7" fillId="0" borderId="32" xfId="0" applyFont="1" applyBorder="1" applyAlignment="1" applyProtection="1">
      <alignment vertical="center" wrapText="1"/>
      <protection locked="0"/>
    </xf>
    <xf numFmtId="0" fontId="7" fillId="0" borderId="6" xfId="0" applyFont="1" applyBorder="1" applyAlignment="1">
      <alignment horizontal="center" vertical="center"/>
    </xf>
    <xf numFmtId="0" fontId="7" fillId="5" borderId="33" xfId="0" applyFont="1" applyFill="1" applyBorder="1" applyAlignment="1" applyProtection="1">
      <alignment horizontal="center" vertical="center"/>
      <protection locked="0"/>
    </xf>
    <xf numFmtId="0" fontId="7" fillId="6" borderId="34" xfId="0" applyFont="1" applyFill="1" applyBorder="1" applyAlignment="1">
      <alignment horizontal="center" vertical="center"/>
    </xf>
    <xf numFmtId="0" fontId="7" fillId="7" borderId="13" xfId="0" applyFont="1" applyFill="1" applyBorder="1" applyAlignment="1" applyProtection="1">
      <alignment horizontal="center" vertical="center"/>
      <protection locked="0"/>
    </xf>
    <xf numFmtId="0" fontId="7" fillId="7" borderId="25" xfId="0" applyFont="1" applyFill="1" applyBorder="1" applyAlignment="1" applyProtection="1">
      <alignment horizontal="center" vertical="center"/>
      <protection locked="0"/>
    </xf>
    <xf numFmtId="0" fontId="7" fillId="2" borderId="25" xfId="0" applyFont="1" applyFill="1" applyBorder="1" applyAlignment="1" applyProtection="1">
      <alignment vertical="center" wrapText="1"/>
      <protection locked="0"/>
    </xf>
    <xf numFmtId="0" fontId="7" fillId="0" borderId="25" xfId="0" applyFont="1" applyBorder="1" applyAlignment="1">
      <alignment horizontal="center" vertical="center"/>
    </xf>
    <xf numFmtId="0" fontId="7" fillId="5" borderId="25" xfId="0" applyFont="1" applyFill="1" applyBorder="1" applyAlignment="1" applyProtection="1">
      <alignment horizontal="center" vertical="center"/>
      <protection locked="0"/>
    </xf>
    <xf numFmtId="0" fontId="7" fillId="6" borderId="26" xfId="0" applyFont="1" applyFill="1" applyBorder="1" applyAlignment="1">
      <alignment horizontal="center" vertical="center"/>
    </xf>
    <xf numFmtId="0" fontId="8" fillId="0" borderId="6"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12" xfId="0" applyFont="1" applyBorder="1" applyAlignment="1">
      <alignment horizontal="center" vertical="center"/>
    </xf>
    <xf numFmtId="1" fontId="8" fillId="4" borderId="6" xfId="0" applyNumberFormat="1" applyFont="1" applyFill="1" applyBorder="1" applyAlignment="1">
      <alignment horizontal="center" vertical="center"/>
    </xf>
    <xf numFmtId="0" fontId="8" fillId="0" borderId="0" xfId="0" applyFont="1" applyAlignment="1" applyProtection="1">
      <alignment vertical="center"/>
      <protection locked="0"/>
    </xf>
    <xf numFmtId="1" fontId="8" fillId="6" borderId="12" xfId="0" applyNumberFormat="1" applyFont="1" applyFill="1" applyBorder="1" applyAlignment="1">
      <alignment horizontal="center" vertical="center"/>
    </xf>
    <xf numFmtId="0" fontId="7" fillId="0" borderId="0" xfId="0" applyFont="1" applyAlignment="1" applyProtection="1">
      <alignment wrapText="1"/>
      <protection locked="0"/>
    </xf>
    <xf numFmtId="0" fontId="7" fillId="0" borderId="0" xfId="0" applyFont="1" applyProtection="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0" fillId="0" borderId="4" xfId="0" applyFont="1" applyBorder="1" applyAlignment="1">
      <alignment vertical="center" wrapText="1"/>
    </xf>
    <xf numFmtId="0" fontId="5" fillId="0" borderId="5" xfId="0" applyFont="1" applyBorder="1" applyAlignment="1">
      <alignment horizontal="center" vertical="center"/>
    </xf>
    <xf numFmtId="0" fontId="7" fillId="0" borderId="4" xfId="0" applyFont="1" applyBorder="1" applyAlignment="1">
      <alignment vertical="center" wrapText="1"/>
    </xf>
    <xf numFmtId="0" fontId="7" fillId="0" borderId="5" xfId="0" applyFont="1" applyFill="1" applyBorder="1" applyAlignment="1" applyProtection="1">
      <alignment vertical="center" wrapText="1"/>
      <protection locked="0"/>
    </xf>
    <xf numFmtId="0" fontId="8" fillId="0" borderId="2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4" fillId="0" borderId="0" xfId="0" applyFont="1" applyAlignment="1">
      <alignment horizontal="left" vertical="center" wrapText="1"/>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7" fillId="0" borderId="19"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cellXfs>
  <cellStyles count="1">
    <cellStyle name="Normal" xfId="0" builtinId="0"/>
  </cellStyles>
  <dxfs count="3">
    <dxf>
      <font>
        <b/>
        <i val="0"/>
        <strike val="0"/>
        <color theme="0"/>
      </font>
      <fill>
        <patternFill>
          <bgColor rgb="FFFF0000"/>
        </patternFill>
      </fill>
    </dxf>
    <dxf>
      <font>
        <b/>
        <i val="0"/>
        <strike val="0"/>
        <color theme="0"/>
      </font>
      <fill>
        <patternFill>
          <bgColor rgb="FF00B050"/>
        </patternFill>
      </fill>
    </dxf>
    <dxf>
      <font>
        <b/>
        <i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123825</xdr:rowOff>
    </xdr:from>
    <xdr:to>
      <xdr:col>4</xdr:col>
      <xdr:colOff>57785</xdr:colOff>
      <xdr:row>4</xdr:row>
      <xdr:rowOff>49530</xdr:rowOff>
    </xdr:to>
    <xdr:pic>
      <xdr:nvPicPr>
        <xdr:cNvPr id="2" name="Imagen 1" descr="http://www.conareme.org.pe/web/Documentos/Comunicaciones/2018/comunicado%20premio%20nacional%202018s.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09" t="3099" r="10373" b="77617"/>
        <a:stretch/>
      </xdr:blipFill>
      <xdr:spPr bwMode="auto">
        <a:xfrm>
          <a:off x="923925" y="123825"/>
          <a:ext cx="4220210" cy="68770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81"/>
  <sheetViews>
    <sheetView showGridLines="0" tabSelected="1" view="pageBreakPreview" topLeftCell="A46" zoomScale="60" zoomScaleNormal="160" workbookViewId="0">
      <selection activeCell="C66" sqref="C66"/>
    </sheetView>
  </sheetViews>
  <sheetFormatPr baseColWidth="10" defaultRowHeight="15" x14ac:dyDescent="0.25"/>
  <cols>
    <col min="1" max="1" width="13.5703125" style="3" customWidth="1"/>
    <col min="2" max="2" width="7.5703125" style="1" customWidth="1"/>
    <col min="3" max="3" width="43.140625" style="3" customWidth="1"/>
    <col min="4" max="4" width="12" style="1" bestFit="1" customWidth="1"/>
    <col min="5" max="5" width="10.140625" style="1" customWidth="1"/>
    <col min="6" max="6" width="15.85546875" style="1" customWidth="1"/>
    <col min="7" max="7" width="11.42578125" style="1"/>
    <col min="8" max="8" width="14.85546875" style="1" hidden="1" customWidth="1"/>
    <col min="9" max="9" width="24.7109375" style="1" customWidth="1"/>
    <col min="10" max="10" width="38.42578125" style="1" customWidth="1"/>
    <col min="11" max="11" width="24.28515625" style="1" customWidth="1"/>
    <col min="12" max="12" width="22.28515625" style="1" customWidth="1"/>
    <col min="13" max="16384" width="11.42578125" style="1"/>
  </cols>
  <sheetData>
    <row r="6" spans="1:6" x14ac:dyDescent="0.25">
      <c r="A6" s="95" t="s">
        <v>8</v>
      </c>
      <c r="B6" s="95"/>
      <c r="C6" s="95"/>
      <c r="D6" s="95"/>
      <c r="E6" s="95"/>
      <c r="F6" s="95"/>
    </row>
    <row r="7" spans="1:6" ht="15.75" thickBot="1" x14ac:dyDescent="0.3">
      <c r="A7" s="2"/>
    </row>
    <row r="8" spans="1:6" ht="15.75" thickBot="1" x14ac:dyDescent="0.3">
      <c r="A8" s="96" t="s">
        <v>17</v>
      </c>
      <c r="B8" s="96"/>
      <c r="C8" s="4"/>
    </row>
    <row r="9" spans="1:6" x14ac:dyDescent="0.25">
      <c r="A9" s="2"/>
    </row>
    <row r="10" spans="1:6" x14ac:dyDescent="0.25">
      <c r="A10" s="5" t="s">
        <v>9</v>
      </c>
      <c r="B10" s="5"/>
      <c r="C10" s="5"/>
    </row>
    <row r="11" spans="1:6" ht="5.25" customHeight="1" thickBot="1" x14ac:dyDescent="0.3">
      <c r="A11" s="2"/>
    </row>
    <row r="12" spans="1:6" ht="15.75" thickBot="1" x14ac:dyDescent="0.3">
      <c r="A12" s="97"/>
      <c r="B12" s="98"/>
      <c r="C12" s="98"/>
      <c r="D12" s="98"/>
      <c r="E12" s="98"/>
      <c r="F12" s="99"/>
    </row>
    <row r="13" spans="1:6" ht="5.25" customHeight="1" thickBot="1" x14ac:dyDescent="0.3">
      <c r="A13" s="2"/>
    </row>
    <row r="14" spans="1:6" ht="15.75" thickBot="1" x14ac:dyDescent="0.3">
      <c r="A14" s="96" t="s">
        <v>10</v>
      </c>
      <c r="B14" s="96"/>
      <c r="C14" s="4"/>
    </row>
    <row r="15" spans="1:6" ht="15.75" thickBot="1" x14ac:dyDescent="0.3">
      <c r="A15" s="6"/>
    </row>
    <row r="16" spans="1:6" ht="15.75" thickBot="1" x14ac:dyDescent="0.3">
      <c r="A16" s="9" t="s">
        <v>11</v>
      </c>
      <c r="B16" s="89"/>
      <c r="C16" s="90"/>
      <c r="D16" s="90"/>
      <c r="E16" s="90"/>
      <c r="F16" s="91"/>
    </row>
    <row r="17" spans="1:6" ht="15.75" thickBot="1" x14ac:dyDescent="0.3">
      <c r="A17" s="9"/>
    </row>
    <row r="18" spans="1:6" ht="15.75" thickBot="1" x14ac:dyDescent="0.3">
      <c r="A18" s="8" t="s">
        <v>12</v>
      </c>
      <c r="B18" s="89"/>
      <c r="C18" s="90"/>
      <c r="D18" s="90"/>
      <c r="E18" s="90"/>
      <c r="F18" s="91"/>
    </row>
    <row r="19" spans="1:6" ht="15.75" thickBot="1" x14ac:dyDescent="0.3">
      <c r="A19" s="9"/>
    </row>
    <row r="20" spans="1:6" ht="15.75" thickBot="1" x14ac:dyDescent="0.3">
      <c r="A20" s="9" t="s">
        <v>13</v>
      </c>
      <c r="B20" s="89"/>
      <c r="C20" s="91"/>
    </row>
    <row r="21" spans="1:6" x14ac:dyDescent="0.25">
      <c r="A21" s="6"/>
    </row>
    <row r="22" spans="1:6" x14ac:dyDescent="0.25">
      <c r="A22" s="6" t="s">
        <v>14</v>
      </c>
    </row>
    <row r="23" spans="1:6" ht="5.25" customHeight="1" thickBot="1" x14ac:dyDescent="0.3">
      <c r="A23" s="6"/>
    </row>
    <row r="24" spans="1:6" ht="15.75" thickBot="1" x14ac:dyDescent="0.3">
      <c r="A24" s="92"/>
      <c r="B24" s="93"/>
      <c r="C24" s="93"/>
      <c r="D24" s="93"/>
      <c r="E24" s="93"/>
      <c r="F24" s="94"/>
    </row>
    <row r="25" spans="1:6" ht="5.25" customHeight="1" x14ac:dyDescent="0.25">
      <c r="A25" s="6"/>
    </row>
    <row r="26" spans="1:6" x14ac:dyDescent="0.25">
      <c r="A26" s="106" t="s">
        <v>15</v>
      </c>
      <c r="B26" s="106"/>
      <c r="C26" s="106"/>
      <c r="D26" s="106"/>
      <c r="E26" s="106"/>
      <c r="F26" s="106"/>
    </row>
    <row r="27" spans="1:6" ht="4.5" customHeight="1" thickBot="1" x14ac:dyDescent="0.3">
      <c r="A27" s="8"/>
      <c r="B27" s="8"/>
      <c r="C27" s="8"/>
      <c r="D27" s="8"/>
      <c r="E27" s="8"/>
      <c r="F27" s="8"/>
    </row>
    <row r="28" spans="1:6" ht="15.75" thickBot="1" x14ac:dyDescent="0.3">
      <c r="A28" s="107"/>
      <c r="B28" s="108"/>
      <c r="C28" s="108"/>
      <c r="D28" s="108"/>
      <c r="E28" s="108"/>
      <c r="F28" s="109"/>
    </row>
    <row r="29" spans="1:6" ht="4.5" customHeight="1" x14ac:dyDescent="0.25">
      <c r="A29" s="6"/>
    </row>
    <row r="30" spans="1:6" x14ac:dyDescent="0.25">
      <c r="A30" s="106" t="s">
        <v>16</v>
      </c>
      <c r="B30" s="106"/>
      <c r="C30" s="106"/>
      <c r="D30" s="106"/>
      <c r="E30" s="106"/>
      <c r="F30" s="106"/>
    </row>
    <row r="31" spans="1:6" ht="4.5" customHeight="1" thickBot="1" x14ac:dyDescent="0.3">
      <c r="A31" s="6"/>
    </row>
    <row r="32" spans="1:6" ht="15.75" thickBot="1" x14ac:dyDescent="0.3">
      <c r="A32" s="92"/>
      <c r="B32" s="93"/>
      <c r="C32" s="93"/>
      <c r="D32" s="93"/>
      <c r="E32" s="93"/>
      <c r="F32" s="94"/>
    </row>
    <row r="33" spans="1:12" ht="3.75" customHeight="1" thickBot="1" x14ac:dyDescent="0.3">
      <c r="A33" s="6"/>
    </row>
    <row r="34" spans="1:12" ht="15.75" thickBot="1" x14ac:dyDescent="0.3">
      <c r="A34" s="92"/>
      <c r="B34" s="93"/>
      <c r="C34" s="93"/>
      <c r="D34" s="93"/>
      <c r="E34" s="93"/>
      <c r="F34" s="94"/>
    </row>
    <row r="35" spans="1:12" ht="3.75" customHeight="1" thickBot="1" x14ac:dyDescent="0.3">
      <c r="A35" s="6"/>
    </row>
    <row r="36" spans="1:12" ht="15.75" thickBot="1" x14ac:dyDescent="0.3">
      <c r="A36" s="92"/>
      <c r="B36" s="93"/>
      <c r="C36" s="93"/>
      <c r="D36" s="93"/>
      <c r="E36" s="93"/>
      <c r="F36" s="94"/>
      <c r="H36"/>
      <c r="I36"/>
      <c r="J36"/>
    </row>
    <row r="37" spans="1:12" ht="3.75" customHeight="1" thickBot="1" x14ac:dyDescent="0.3">
      <c r="H37"/>
      <c r="I37"/>
      <c r="J37"/>
    </row>
    <row r="38" spans="1:12" ht="25.5" thickBot="1" x14ac:dyDescent="0.3">
      <c r="A38" s="23" t="s">
        <v>0</v>
      </c>
      <c r="B38" s="24" t="s">
        <v>1</v>
      </c>
      <c r="C38" s="25" t="s">
        <v>38</v>
      </c>
      <c r="D38" s="26" t="s">
        <v>2</v>
      </c>
      <c r="E38" s="27" t="s">
        <v>19</v>
      </c>
      <c r="F38" s="28" t="s">
        <v>18</v>
      </c>
      <c r="H38"/>
      <c r="I38"/>
      <c r="J38"/>
    </row>
    <row r="39" spans="1:12" ht="25.5" customHeight="1" thickBot="1" x14ac:dyDescent="0.3">
      <c r="A39" s="113" t="s">
        <v>3</v>
      </c>
      <c r="B39" s="29">
        <v>1</v>
      </c>
      <c r="C39" s="83" t="s">
        <v>63</v>
      </c>
      <c r="D39" s="31">
        <v>2.2749999999999999</v>
      </c>
      <c r="E39" s="32">
        <v>2</v>
      </c>
      <c r="F39" s="33">
        <f t="shared" ref="F39:F59" si="0">+IF(E39=0,0,IF(E39=1,D39*0.5,IF(E39=2,D39*1,"Ingresar valor correcto")))</f>
        <v>2.2749999999999999</v>
      </c>
      <c r="H39"/>
      <c r="I39" s="88" t="s">
        <v>43</v>
      </c>
      <c r="J39" s="88"/>
      <c r="K39" s="88"/>
      <c r="L39" s="88"/>
    </row>
    <row r="40" spans="1:12" ht="21" customHeight="1" thickBot="1" x14ac:dyDescent="0.3">
      <c r="A40" s="114"/>
      <c r="B40" s="29">
        <v>2</v>
      </c>
      <c r="C40" s="34" t="s">
        <v>64</v>
      </c>
      <c r="D40" s="31">
        <v>4.55</v>
      </c>
      <c r="E40" s="32">
        <v>2</v>
      </c>
      <c r="F40" s="33">
        <f t="shared" si="0"/>
        <v>4.55</v>
      </c>
      <c r="H40"/>
      <c r="I40" s="13" t="s">
        <v>44</v>
      </c>
      <c r="J40" s="19" t="s">
        <v>45</v>
      </c>
    </row>
    <row r="41" spans="1:12" ht="24.75" thickBot="1" x14ac:dyDescent="0.3">
      <c r="A41" s="114"/>
      <c r="B41" s="29">
        <v>3</v>
      </c>
      <c r="C41" s="30" t="s">
        <v>4</v>
      </c>
      <c r="D41" s="31">
        <v>2.2749999999999999</v>
      </c>
      <c r="E41" s="32">
        <v>2</v>
      </c>
      <c r="F41" s="33">
        <f t="shared" si="0"/>
        <v>2.2749999999999999</v>
      </c>
      <c r="H41"/>
      <c r="I41" s="14" t="s">
        <v>46</v>
      </c>
      <c r="J41" s="18" t="s">
        <v>47</v>
      </c>
    </row>
    <row r="42" spans="1:12" ht="17.25" thickBot="1" x14ac:dyDescent="0.3">
      <c r="A42" s="114"/>
      <c r="B42" s="29">
        <v>4</v>
      </c>
      <c r="C42" s="30" t="s">
        <v>20</v>
      </c>
      <c r="D42" s="31">
        <v>2.2749999999999999</v>
      </c>
      <c r="E42" s="32">
        <v>2</v>
      </c>
      <c r="F42" s="33">
        <f t="shared" si="0"/>
        <v>2.2749999999999999</v>
      </c>
      <c r="H42"/>
      <c r="I42" s="14" t="s">
        <v>48</v>
      </c>
      <c r="J42" s="15" t="s">
        <v>49</v>
      </c>
    </row>
    <row r="43" spans="1:12" ht="18" customHeight="1" thickBot="1" x14ac:dyDescent="0.3">
      <c r="A43" s="114"/>
      <c r="B43" s="29">
        <v>5</v>
      </c>
      <c r="C43" s="30" t="s">
        <v>21</v>
      </c>
      <c r="D43" s="31">
        <v>2.2749999999999999</v>
      </c>
      <c r="E43" s="32">
        <v>2</v>
      </c>
      <c r="F43" s="33">
        <f t="shared" si="0"/>
        <v>2.2749999999999999</v>
      </c>
      <c r="H43"/>
      <c r="I43" s="16" t="s">
        <v>50</v>
      </c>
      <c r="J43" s="17" t="s">
        <v>52</v>
      </c>
    </row>
    <row r="44" spans="1:12" ht="24.75" thickBot="1" x14ac:dyDescent="0.3">
      <c r="A44" s="114"/>
      <c r="B44" s="29">
        <v>6</v>
      </c>
      <c r="C44" s="34" t="s">
        <v>65</v>
      </c>
      <c r="D44" s="31">
        <v>4.55</v>
      </c>
      <c r="E44" s="32">
        <v>2</v>
      </c>
      <c r="F44" s="33">
        <f t="shared" ref="F44" si="1">+IF(E44=0,0,IF(E44=1,D44*0.5,IF(E44=2,D44*1,"Ingresar valor correcto")))</f>
        <v>4.55</v>
      </c>
      <c r="H44"/>
      <c r="I44" s="16" t="s">
        <v>51</v>
      </c>
      <c r="J44" s="17" t="s">
        <v>53</v>
      </c>
      <c r="K44"/>
    </row>
    <row r="45" spans="1:12" ht="15.75" thickBot="1" x14ac:dyDescent="0.3">
      <c r="A45" s="85" t="s">
        <v>36</v>
      </c>
      <c r="B45" s="86"/>
      <c r="C45" s="87"/>
      <c r="D45" s="35">
        <f>SUM(D39:D44)</f>
        <v>18.2</v>
      </c>
      <c r="E45" s="29"/>
      <c r="F45" s="36" t="str">
        <f>+IF(SUM(F39:F44)&lt;L47,"PUNTAJE &lt;60%",IF(SUM(F39:F44)&gt;=K47,"PUNTAJE &gt; 80%","PUNTAJE &gt; 60%"))</f>
        <v>PUNTAJE &gt; 80%</v>
      </c>
      <c r="H45"/>
      <c r="I45"/>
      <c r="J45"/>
      <c r="K45"/>
    </row>
    <row r="46" spans="1:12" ht="21" customHeight="1" thickBot="1" x14ac:dyDescent="0.3">
      <c r="A46" s="113" t="s">
        <v>5</v>
      </c>
      <c r="B46" s="29">
        <v>1</v>
      </c>
      <c r="C46" s="34" t="s">
        <v>66</v>
      </c>
      <c r="D46" s="31">
        <v>4.55</v>
      </c>
      <c r="E46" s="32">
        <v>2</v>
      </c>
      <c r="F46" s="33">
        <f>+IF(E46=0,0,IF(E46=1,D46*0.5,IF(E46=2,D46*1,"Ingresar valor correcto")))</f>
        <v>4.55</v>
      </c>
      <c r="H46"/>
      <c r="I46" s="78" t="s">
        <v>54</v>
      </c>
      <c r="J46" s="79" t="s">
        <v>55</v>
      </c>
      <c r="K46" s="80" t="s">
        <v>56</v>
      </c>
      <c r="L46" s="80" t="s">
        <v>57</v>
      </c>
    </row>
    <row r="47" spans="1:12" ht="27.75" thickBot="1" x14ac:dyDescent="0.3">
      <c r="A47" s="114"/>
      <c r="B47" s="29">
        <v>2</v>
      </c>
      <c r="C47" s="30" t="s">
        <v>67</v>
      </c>
      <c r="D47" s="31">
        <v>2.2749999999999999</v>
      </c>
      <c r="E47" s="32">
        <v>2</v>
      </c>
      <c r="F47" s="33">
        <f t="shared" si="0"/>
        <v>2.2749999999999999</v>
      </c>
      <c r="H47"/>
      <c r="I47" s="81" t="s">
        <v>58</v>
      </c>
      <c r="J47" s="82">
        <v>18.2</v>
      </c>
      <c r="K47" s="82">
        <f>J47*0.8</f>
        <v>14.56</v>
      </c>
      <c r="L47" s="82">
        <f>J47*0.6</f>
        <v>10.92</v>
      </c>
    </row>
    <row r="48" spans="1:12" ht="22.5" customHeight="1" thickBot="1" x14ac:dyDescent="0.3">
      <c r="A48" s="114"/>
      <c r="B48" s="29">
        <v>3</v>
      </c>
      <c r="C48" s="30" t="s">
        <v>22</v>
      </c>
      <c r="D48" s="31">
        <v>2.2749999999999999</v>
      </c>
      <c r="E48" s="32">
        <v>2</v>
      </c>
      <c r="F48" s="33">
        <f t="shared" si="0"/>
        <v>2.2749999999999999</v>
      </c>
      <c r="I48" s="81" t="s">
        <v>59</v>
      </c>
      <c r="J48" s="82">
        <v>38.674999999999997</v>
      </c>
      <c r="K48" s="82">
        <f t="shared" ref="K48:K50" si="2">J48*0.8</f>
        <v>30.939999999999998</v>
      </c>
      <c r="L48" s="82">
        <f t="shared" ref="L48:L50" si="3">J48*0.6</f>
        <v>23.204999999999998</v>
      </c>
    </row>
    <row r="49" spans="1:12" ht="32.25" customHeight="1" thickBot="1" x14ac:dyDescent="0.3">
      <c r="A49" s="114"/>
      <c r="B49" s="29">
        <v>4</v>
      </c>
      <c r="C49" s="34" t="s">
        <v>79</v>
      </c>
      <c r="D49" s="31">
        <v>4.55</v>
      </c>
      <c r="E49" s="32">
        <v>2</v>
      </c>
      <c r="F49" s="33">
        <f t="shared" si="0"/>
        <v>4.55</v>
      </c>
      <c r="I49" s="81" t="s">
        <v>60</v>
      </c>
      <c r="J49" s="82">
        <v>31.85</v>
      </c>
      <c r="K49" s="82">
        <f t="shared" si="2"/>
        <v>25.480000000000004</v>
      </c>
      <c r="L49" s="82">
        <f t="shared" si="3"/>
        <v>19.11</v>
      </c>
    </row>
    <row r="50" spans="1:12" ht="25.5" thickBot="1" x14ac:dyDescent="0.3">
      <c r="A50" s="114"/>
      <c r="B50" s="29">
        <v>5</v>
      </c>
      <c r="C50" s="84" t="s">
        <v>68</v>
      </c>
      <c r="D50" s="31">
        <v>2.2749999999999999</v>
      </c>
      <c r="E50" s="32">
        <v>2</v>
      </c>
      <c r="F50" s="33">
        <f t="shared" si="0"/>
        <v>2.2749999999999999</v>
      </c>
      <c r="H50" s="12">
        <f>+F40</f>
        <v>4.55</v>
      </c>
      <c r="I50" s="81" t="s">
        <v>61</v>
      </c>
      <c r="J50" s="82">
        <v>11.375</v>
      </c>
      <c r="K50" s="82">
        <f t="shared" si="2"/>
        <v>9.1</v>
      </c>
      <c r="L50" s="82">
        <f t="shared" si="3"/>
        <v>6.8250000000000002</v>
      </c>
    </row>
    <row r="51" spans="1:12" ht="17.25" thickBot="1" x14ac:dyDescent="0.3">
      <c r="A51" s="114"/>
      <c r="B51" s="29">
        <v>6</v>
      </c>
      <c r="C51" s="30" t="s">
        <v>69</v>
      </c>
      <c r="D51" s="31">
        <v>2.2749999999999999</v>
      </c>
      <c r="E51" s="32">
        <v>2</v>
      </c>
      <c r="F51" s="33">
        <f t="shared" si="0"/>
        <v>2.2749999999999999</v>
      </c>
      <c r="H51" s="12">
        <f>+F44</f>
        <v>4.55</v>
      </c>
      <c r="I51" s="20"/>
      <c r="J51" s="21"/>
      <c r="K51" s="21"/>
      <c r="L51" s="21"/>
    </row>
    <row r="52" spans="1:12" ht="17.25" thickBot="1" x14ac:dyDescent="0.3">
      <c r="A52" s="114"/>
      <c r="B52" s="29">
        <v>7</v>
      </c>
      <c r="C52" s="30" t="s">
        <v>70</v>
      </c>
      <c r="D52" s="31">
        <v>2.2749999999999999</v>
      </c>
      <c r="E52" s="32">
        <v>2</v>
      </c>
      <c r="F52" s="33">
        <f t="shared" si="0"/>
        <v>2.2749999999999999</v>
      </c>
      <c r="H52" s="12">
        <f>+F46</f>
        <v>4.55</v>
      </c>
    </row>
    <row r="53" spans="1:12" ht="17.25" thickBot="1" x14ac:dyDescent="0.3">
      <c r="A53" s="114"/>
      <c r="B53" s="29">
        <v>8</v>
      </c>
      <c r="C53" s="30" t="s">
        <v>23</v>
      </c>
      <c r="D53" s="31">
        <v>2.2749999999999999</v>
      </c>
      <c r="E53" s="32">
        <v>2</v>
      </c>
      <c r="F53" s="33">
        <f t="shared" si="0"/>
        <v>2.2749999999999999</v>
      </c>
      <c r="H53" s="12">
        <f>+F49</f>
        <v>4.55</v>
      </c>
    </row>
    <row r="54" spans="1:12" ht="17.25" thickBot="1" x14ac:dyDescent="0.3">
      <c r="A54" s="114"/>
      <c r="B54" s="29">
        <v>9</v>
      </c>
      <c r="C54" s="30" t="s">
        <v>24</v>
      </c>
      <c r="D54" s="31">
        <v>2.2749999999999999</v>
      </c>
      <c r="E54" s="32">
        <v>2</v>
      </c>
      <c r="F54" s="33">
        <f t="shared" si="0"/>
        <v>2.2749999999999999</v>
      </c>
      <c r="H54" s="12">
        <f>+F56</f>
        <v>4.55</v>
      </c>
    </row>
    <row r="55" spans="1:12" ht="17.25" thickBot="1" x14ac:dyDescent="0.3">
      <c r="A55" s="114"/>
      <c r="B55" s="29">
        <v>10</v>
      </c>
      <c r="C55" s="30" t="s">
        <v>25</v>
      </c>
      <c r="D55" s="31">
        <v>2.2749999999999999</v>
      </c>
      <c r="E55" s="32">
        <v>2</v>
      </c>
      <c r="F55" s="33">
        <f t="shared" si="0"/>
        <v>2.2749999999999999</v>
      </c>
      <c r="H55" s="22">
        <f>+F62</f>
        <v>4.55</v>
      </c>
    </row>
    <row r="56" spans="1:12" ht="25.5" thickBot="1" x14ac:dyDescent="0.3">
      <c r="A56" s="114"/>
      <c r="B56" s="37">
        <v>11</v>
      </c>
      <c r="C56" s="34" t="s">
        <v>71</v>
      </c>
      <c r="D56" s="31">
        <v>4.55</v>
      </c>
      <c r="E56" s="32">
        <v>2</v>
      </c>
      <c r="F56" s="33">
        <f t="shared" si="0"/>
        <v>4.55</v>
      </c>
      <c r="H56" s="12">
        <f>+F71</f>
        <v>4.55</v>
      </c>
    </row>
    <row r="57" spans="1:12" ht="25.5" thickBot="1" x14ac:dyDescent="0.3">
      <c r="A57" s="114"/>
      <c r="B57" s="37">
        <v>12</v>
      </c>
      <c r="C57" s="30" t="s">
        <v>72</v>
      </c>
      <c r="D57" s="31">
        <v>2.2749999999999999</v>
      </c>
      <c r="E57" s="32">
        <v>2</v>
      </c>
      <c r="F57" s="33">
        <f t="shared" si="0"/>
        <v>2.2749999999999999</v>
      </c>
      <c r="H57" s="12">
        <f>+F77</f>
        <v>4.55</v>
      </c>
    </row>
    <row r="58" spans="1:12" ht="17.25" thickBot="1" x14ac:dyDescent="0.3">
      <c r="A58" s="114"/>
      <c r="B58" s="37">
        <v>13</v>
      </c>
      <c r="C58" s="38" t="s">
        <v>73</v>
      </c>
      <c r="D58" s="31">
        <v>2.2749999999999999</v>
      </c>
      <c r="E58" s="32">
        <v>2</v>
      </c>
      <c r="F58" s="33">
        <f t="shared" si="0"/>
        <v>2.2749999999999999</v>
      </c>
      <c r="H58" s="12" t="s">
        <v>41</v>
      </c>
    </row>
    <row r="59" spans="1:12" ht="17.25" thickBot="1" x14ac:dyDescent="0.3">
      <c r="A59" s="114"/>
      <c r="B59" s="39">
        <v>14</v>
      </c>
      <c r="C59" s="40" t="s">
        <v>78</v>
      </c>
      <c r="D59" s="31">
        <v>2.2749999999999999</v>
      </c>
      <c r="E59" s="32">
        <v>2</v>
      </c>
      <c r="F59" s="33">
        <f t="shared" si="0"/>
        <v>2.2749999999999999</v>
      </c>
      <c r="H59" s="12" t="s">
        <v>42</v>
      </c>
    </row>
    <row r="60" spans="1:12" ht="15.75" thickBot="1" x14ac:dyDescent="0.3">
      <c r="A60" s="118" t="s">
        <v>36</v>
      </c>
      <c r="B60" s="119"/>
      <c r="C60" s="120"/>
      <c r="D60" s="35">
        <f>SUM(D46:D59)</f>
        <v>38.67499999999999</v>
      </c>
      <c r="E60" s="29"/>
      <c r="F60" s="36" t="str">
        <f>+IF(SUM(F46:F59)&lt;L48,"PUNTAJE &lt;60%",IF(SUM(F46:F59)&gt;=K48,"PUNTAJE &gt; 80%","PUNTAJE &gt; 60%"))</f>
        <v>PUNTAJE &gt; 80%</v>
      </c>
      <c r="H60" s="12"/>
    </row>
    <row r="61" spans="1:12" ht="17.25" thickBot="1" x14ac:dyDescent="0.3">
      <c r="A61" s="114" t="s">
        <v>32</v>
      </c>
      <c r="B61" s="37">
        <v>1</v>
      </c>
      <c r="C61" s="30" t="s">
        <v>34</v>
      </c>
      <c r="D61" s="31">
        <v>2.2749999999999999</v>
      </c>
      <c r="E61" s="32">
        <v>2</v>
      </c>
      <c r="F61" s="33">
        <f t="shared" ref="F61:F62" si="4">+IF(E61=0,0,IF(E61=1,D61*0.5,IF(E61=2,D61*1,"Ingresar valor correcto")))</f>
        <v>2.2749999999999999</v>
      </c>
    </row>
    <row r="62" spans="1:12" ht="17.25" thickBot="1" x14ac:dyDescent="0.3">
      <c r="A62" s="114"/>
      <c r="B62" s="37">
        <v>2</v>
      </c>
      <c r="C62" s="41" t="s">
        <v>74</v>
      </c>
      <c r="D62" s="31">
        <v>4.55</v>
      </c>
      <c r="E62" s="32">
        <v>2</v>
      </c>
      <c r="F62" s="42">
        <f t="shared" si="4"/>
        <v>4.55</v>
      </c>
    </row>
    <row r="63" spans="1:12" ht="25.5" thickBot="1" x14ac:dyDescent="0.3">
      <c r="A63" s="114"/>
      <c r="B63" s="37">
        <v>3</v>
      </c>
      <c r="C63" s="30" t="s">
        <v>26</v>
      </c>
      <c r="D63" s="31">
        <v>2.2749999999999999</v>
      </c>
      <c r="E63" s="32">
        <v>2</v>
      </c>
      <c r="F63" s="33">
        <f t="shared" ref="F63:F69" si="5">+IF(E63=0,0,IF(E63=1,D63*0.5,IF(E63=2,D63*1,"Ingresar valor correcto")))</f>
        <v>2.2749999999999999</v>
      </c>
    </row>
    <row r="64" spans="1:12" ht="17.25" thickBot="1" x14ac:dyDescent="0.3">
      <c r="A64" s="114"/>
      <c r="B64" s="37">
        <v>4</v>
      </c>
      <c r="C64" s="30" t="s">
        <v>27</v>
      </c>
      <c r="D64" s="31">
        <v>2.2749999999999999</v>
      </c>
      <c r="E64" s="32">
        <v>2</v>
      </c>
      <c r="F64" s="33">
        <f t="shared" si="5"/>
        <v>2.2749999999999999</v>
      </c>
      <c r="J64" s="10"/>
    </row>
    <row r="65" spans="1:13" ht="17.25" thickBot="1" x14ac:dyDescent="0.3">
      <c r="A65" s="114"/>
      <c r="B65" s="37">
        <v>5</v>
      </c>
      <c r="C65" s="30" t="s">
        <v>28</v>
      </c>
      <c r="D65" s="31">
        <v>2.2749999999999999</v>
      </c>
      <c r="E65" s="32">
        <v>2</v>
      </c>
      <c r="F65" s="33">
        <f t="shared" si="5"/>
        <v>2.2749999999999999</v>
      </c>
    </row>
    <row r="66" spans="1:13" ht="17.25" thickBot="1" x14ac:dyDescent="0.3">
      <c r="A66" s="114"/>
      <c r="B66" s="37">
        <v>6</v>
      </c>
      <c r="C66" s="30" t="s">
        <v>29</v>
      </c>
      <c r="D66" s="31">
        <v>2.2749999999999999</v>
      </c>
      <c r="E66" s="32">
        <v>2</v>
      </c>
      <c r="F66" s="33">
        <f t="shared" si="5"/>
        <v>2.2749999999999999</v>
      </c>
    </row>
    <row r="67" spans="1:13" ht="17.25" thickBot="1" x14ac:dyDescent="0.3">
      <c r="A67" s="114"/>
      <c r="B67" s="37">
        <v>7</v>
      </c>
      <c r="C67" s="30" t="s">
        <v>30</v>
      </c>
      <c r="D67" s="31">
        <v>2.2749999999999999</v>
      </c>
      <c r="E67" s="32">
        <v>2</v>
      </c>
      <c r="F67" s="33">
        <f t="shared" si="5"/>
        <v>2.2749999999999999</v>
      </c>
    </row>
    <row r="68" spans="1:13" ht="17.25" thickBot="1" x14ac:dyDescent="0.3">
      <c r="A68" s="114"/>
      <c r="B68" s="37">
        <v>8</v>
      </c>
      <c r="C68" s="38" t="s">
        <v>31</v>
      </c>
      <c r="D68" s="31">
        <v>2.2749999999999999</v>
      </c>
      <c r="E68" s="32">
        <v>2</v>
      </c>
      <c r="F68" s="43">
        <f t="shared" si="5"/>
        <v>2.2749999999999999</v>
      </c>
    </row>
    <row r="69" spans="1:13" ht="17.25" thickBot="1" x14ac:dyDescent="0.3">
      <c r="A69" s="114"/>
      <c r="B69" s="39">
        <v>9</v>
      </c>
      <c r="C69" s="44" t="s">
        <v>40</v>
      </c>
      <c r="D69" s="31">
        <v>2.2749999999999999</v>
      </c>
      <c r="E69" s="45">
        <v>2</v>
      </c>
      <c r="F69" s="46">
        <f t="shared" si="5"/>
        <v>2.2749999999999999</v>
      </c>
      <c r="M69" s="11"/>
    </row>
    <row r="70" spans="1:13" ht="17.25" thickBot="1" x14ac:dyDescent="0.3">
      <c r="A70" s="115"/>
      <c r="B70" s="47">
        <v>10</v>
      </c>
      <c r="C70" s="44" t="s">
        <v>33</v>
      </c>
      <c r="D70" s="31">
        <v>2.2749999999999999</v>
      </c>
      <c r="E70" s="45">
        <v>2</v>
      </c>
      <c r="F70" s="46">
        <f t="shared" ref="F70" si="6">+IF(E70=0,0,IF(E70=1,D70*0.5,IF(E70=2,D70*1,"Ingresar valor correcto")))</f>
        <v>2.2749999999999999</v>
      </c>
      <c r="H70" s="11"/>
    </row>
    <row r="71" spans="1:13" ht="17.25" thickBot="1" x14ac:dyDescent="0.3">
      <c r="A71" s="115"/>
      <c r="B71" s="48">
        <v>11</v>
      </c>
      <c r="C71" s="49" t="s">
        <v>75</v>
      </c>
      <c r="D71" s="50">
        <v>4.55</v>
      </c>
      <c r="E71" s="51">
        <v>2</v>
      </c>
      <c r="F71" s="46">
        <f>+IF(E71=0,0,IF(E71=1,D71*0.5,IF(E71=2,D71*1,"Ingresar valor correcto")))</f>
        <v>4.55</v>
      </c>
    </row>
    <row r="72" spans="1:13" s="7" customFormat="1" ht="17.25" thickBot="1" x14ac:dyDescent="0.3">
      <c r="A72" s="115"/>
      <c r="B72" s="52">
        <v>12</v>
      </c>
      <c r="C72" s="53" t="s">
        <v>76</v>
      </c>
      <c r="D72" s="54">
        <v>2.2749999999999999</v>
      </c>
      <c r="E72" s="55">
        <v>2</v>
      </c>
      <c r="F72" s="46">
        <f t="shared" ref="F72" si="7">+IF(E72=0,0,IF(E72=1,D72*0.5,IF(E72=2,D72*1,"Ingresar valor correcto")))</f>
        <v>2.2749999999999999</v>
      </c>
    </row>
    <row r="73" spans="1:13" s="7" customFormat="1" ht="12.75" thickBot="1" x14ac:dyDescent="0.3">
      <c r="A73" s="121" t="s">
        <v>36</v>
      </c>
      <c r="B73" s="122"/>
      <c r="C73" s="123"/>
      <c r="D73" s="56">
        <f>SUM(D61:D72)</f>
        <v>31.849999999999994</v>
      </c>
      <c r="E73" s="57"/>
      <c r="F73" s="58" t="str">
        <f>+IF(SUM(F61:F72)&lt;L49,"PUNTAJE &lt;60%",IF(SUM(F61:F72)&gt;=K49,"PUNTAJE &gt; 80%","PUNTAJE &gt; 60%"))</f>
        <v>PUNTAJE &gt; 80%</v>
      </c>
    </row>
    <row r="74" spans="1:13" ht="15.75" thickBot="1" x14ac:dyDescent="0.3">
      <c r="A74" s="116" t="s">
        <v>6</v>
      </c>
      <c r="B74" s="59">
        <v>1</v>
      </c>
      <c r="C74" s="60" t="s">
        <v>77</v>
      </c>
      <c r="D74" s="61">
        <v>2.2749999999999999</v>
      </c>
      <c r="E74" s="62">
        <v>2</v>
      </c>
      <c r="F74" s="63">
        <f>+IF(E74=0,0,IF(E74=1,D74*0.5,IF(E74=2,D74*1,"Ingresar valor correcto")))</f>
        <v>2.2749999999999999</v>
      </c>
    </row>
    <row r="75" spans="1:13" ht="23.25" customHeight="1" thickBot="1" x14ac:dyDescent="0.3">
      <c r="A75" s="114"/>
      <c r="B75" s="64">
        <v>2</v>
      </c>
      <c r="C75" s="40" t="s">
        <v>62</v>
      </c>
      <c r="D75" s="61">
        <v>2.2749999999999999</v>
      </c>
      <c r="E75" s="55">
        <v>2</v>
      </c>
      <c r="F75" s="33">
        <f>+IF(E75=0,0,IF(E75=1,D75*0.5,IF(E75=2,D75*1,"Ingresar valor correcto")))</f>
        <v>2.2749999999999999</v>
      </c>
    </row>
    <row r="76" spans="1:13" ht="17.25" thickBot="1" x14ac:dyDescent="0.3">
      <c r="A76" s="114"/>
      <c r="B76" s="37">
        <v>3</v>
      </c>
      <c r="C76" s="30" t="s">
        <v>35</v>
      </c>
      <c r="D76" s="31">
        <v>2.2749999999999999</v>
      </c>
      <c r="E76" s="32">
        <v>2</v>
      </c>
      <c r="F76" s="33">
        <f>+IF(E76=0,0,IF(E76=1,D76*0.5,IF(E76=2,D76*1,"Ingresar valor correcto")))</f>
        <v>2.2749999999999999</v>
      </c>
    </row>
    <row r="77" spans="1:13" ht="15.75" thickBot="1" x14ac:dyDescent="0.3">
      <c r="A77" s="117"/>
      <c r="B77" s="65">
        <v>4</v>
      </c>
      <c r="C77" s="66" t="s">
        <v>39</v>
      </c>
      <c r="D77" s="67">
        <v>4.55</v>
      </c>
      <c r="E77" s="68">
        <v>2</v>
      </c>
      <c r="F77" s="69">
        <f>+IF(E77=0,0,IF(E77=1,D77*0.5,IF(E77=2,D77*1,"Ingresar valor correcto")))</f>
        <v>4.55</v>
      </c>
    </row>
    <row r="78" spans="1:13" ht="15.75" thickBot="1" x14ac:dyDescent="0.3">
      <c r="A78" s="118" t="s">
        <v>36</v>
      </c>
      <c r="B78" s="119"/>
      <c r="C78" s="120"/>
      <c r="D78" s="70">
        <f>SUM(D74:D77)</f>
        <v>11.375</v>
      </c>
      <c r="E78" s="71"/>
      <c r="F78" s="72" t="str">
        <f>+IF(SUM(F74:F77)&lt;L50,"PUNTAJE &lt;60%",IF(SUM(F74:F77)&gt;=K50,"PUNTAJE &gt; 80%","PUNTAJE &gt; 60%"))</f>
        <v>PUNTAJE &gt; 80%</v>
      </c>
    </row>
    <row r="79" spans="1:13" ht="15.75" thickBot="1" x14ac:dyDescent="0.3">
      <c r="A79" s="110" t="s">
        <v>7</v>
      </c>
      <c r="B79" s="111"/>
      <c r="C79" s="112"/>
      <c r="D79" s="73">
        <f>D78+D73+D60+D45</f>
        <v>100.09999999999998</v>
      </c>
      <c r="E79" s="74"/>
      <c r="F79" s="75">
        <f>F39+F40+F41+F42+F43+F46+F47+F48+F49+F50+F51+F52+F53+F54+F55+F56+F57+F58+F59+F61+F62+F63+F64+F65+F66+F67+F68+F69+F70+F71+F72+F74+F75+F76+F77+F44</f>
        <v>100.10000000000002</v>
      </c>
    </row>
    <row r="80" spans="1:13" ht="15.75" thickBot="1" x14ac:dyDescent="0.3">
      <c r="A80" s="76"/>
      <c r="B80" s="77"/>
      <c r="C80" s="76"/>
      <c r="D80" s="77"/>
      <c r="E80" s="77"/>
      <c r="F80" s="77"/>
    </row>
    <row r="81" spans="1:6" ht="15.75" thickBot="1" x14ac:dyDescent="0.3">
      <c r="A81" s="103" t="s">
        <v>37</v>
      </c>
      <c r="B81" s="104"/>
      <c r="C81" s="105"/>
      <c r="D81" s="100" t="str">
        <f>+IF(AND(F45=H58,F60=H58,F73=H58,F78=H58,F40=4.55,F44=4.55,F46=4.55,F49=4.55,F56=4.55,F62=4.55,F71=4.55,F77=4.55),"ACREDITA 5 AÑOS",IF(AND(COUNTIF(H50:H58,4.55)&gt;=7,AND(OR(F45=H58,F45=H59),OR(F60=H58,F60=H59),OR(F73=H58,F73=H59),OR(F78=H58,F78=H59))),"ACREDITA 2 AÑOS","NO ACREDITA"))</f>
        <v>ACREDITA 5 AÑOS</v>
      </c>
      <c r="E81" s="101"/>
      <c r="F81" s="102"/>
    </row>
  </sheetData>
  <sheetProtection formatCells="0" formatColumns="0" formatRows="0" insertColumns="0" insertRows="0" insertHyperlinks="0" deleteColumns="0" deleteRows="0" sort="0" autoFilter="0" pivotTables="0"/>
  <mergeCells count="26">
    <mergeCell ref="D81:F81"/>
    <mergeCell ref="A81:C81"/>
    <mergeCell ref="A30:F30"/>
    <mergeCell ref="A26:F26"/>
    <mergeCell ref="A28:F28"/>
    <mergeCell ref="A36:F36"/>
    <mergeCell ref="A34:F34"/>
    <mergeCell ref="A32:F32"/>
    <mergeCell ref="A79:C79"/>
    <mergeCell ref="A39:A44"/>
    <mergeCell ref="A46:A59"/>
    <mergeCell ref="A61:A72"/>
    <mergeCell ref="A74:A77"/>
    <mergeCell ref="A60:C60"/>
    <mergeCell ref="A73:C73"/>
    <mergeCell ref="A78:C78"/>
    <mergeCell ref="A6:F6"/>
    <mergeCell ref="A8:B8"/>
    <mergeCell ref="A12:F12"/>
    <mergeCell ref="A14:B14"/>
    <mergeCell ref="B16:F16"/>
    <mergeCell ref="A45:C45"/>
    <mergeCell ref="I39:L39"/>
    <mergeCell ref="B18:F18"/>
    <mergeCell ref="B20:C20"/>
    <mergeCell ref="A24:F24"/>
  </mergeCells>
  <conditionalFormatting sqref="D81">
    <cfRule type="containsText" dxfId="2" priority="1" operator="containsText" text="ACREDITA 2 AÑOS">
      <formula>NOT(ISERROR(SEARCH("ACREDITA 2 AÑOS",D81)))</formula>
    </cfRule>
    <cfRule type="containsText" dxfId="1" priority="2" operator="containsText" text="ACREDITA 5 AÑOS">
      <formula>NOT(ISERROR(SEARCH("ACREDITA 5 AÑOS",D81)))</formula>
    </cfRule>
    <cfRule type="containsText" dxfId="0" priority="3" operator="containsText" text="NO ACREDITA">
      <formula>NOT(ISERROR(SEARCH("NO ACREDITA",D81)))</formula>
    </cfRule>
  </conditionalFormatting>
  <dataValidations count="1">
    <dataValidation type="whole" allowBlank="1" showInputMessage="1" showErrorMessage="1" sqref="E39:E78" xr:uid="{00000000-0002-0000-0100-000000000000}">
      <formula1>0</formula1>
      <formula2>2</formula2>
    </dataValidation>
  </dataValidations>
  <printOptions horizontalCentered="1"/>
  <pageMargins left="0.39370078740157483" right="0.27559055118110237" top="0.62992125984251968" bottom="0.55118110236220474" header="0.31496062992125984" footer="0.15748031496062992"/>
  <pageSetup paperSize="9" scale="73" orientation="portrait" r:id="rId1"/>
  <headerFooter>
    <oddFooter>Página &amp;P</oddFooter>
  </headerFooter>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Instrumento II y III</vt:lpstr>
      <vt:lpstr>'Instrumento II y III'!Área_de_impresión</vt:lpstr>
      <vt:lpstr>'Instrumento II y III'!Títulos_a_imprimir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LUIS CHILCA ALVA</dc:creator>
  <cp:lastModifiedBy>ASISTENTE ADMINISTRATIVO CONAREME</cp:lastModifiedBy>
  <cp:lastPrinted>2019-03-27T21:12:12Z</cp:lastPrinted>
  <dcterms:created xsi:type="dcterms:W3CDTF">2019-03-26T20:42:07Z</dcterms:created>
  <dcterms:modified xsi:type="dcterms:W3CDTF">2022-02-28T20:52:10Z</dcterms:modified>
</cp:coreProperties>
</file>